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NAS-SERVER02\zencho\全庁共有フォルダ\01本庁舎\09上下水道課\新山\水道\09調査\R5\0117経営比較分析表\"/>
    </mc:Choice>
  </mc:AlternateContent>
  <xr:revisionPtr revIDLastSave="0" documentId="13_ncr:1_{CAEE1975-B829-42FD-8750-B398CBF613E3}" xr6:coauthVersionLast="36" xr6:coauthVersionMax="36" xr10:uidLastSave="{00000000-0000-0000-0000-000000000000}"/>
  <workbookProtection workbookAlgorithmName="SHA-512" workbookHashValue="oXAwe13642QArIYTVu7FXxwSxX/78x9iykL+Iy8v+WeF6xVt9ztyzqG4ILrrhh91YsmCzZHAh+IcRA1icwyX7w==" workbookSaltValue="/lzCPme+BvzDdVKgKyiAUg==" workbookSpinCount="100000" lockStructure="1"/>
  <bookViews>
    <workbookView xWindow="0" yWindow="0" windowWidth="18510" windowHeight="978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<sst xmlns="http://schemas.openxmlformats.org/spreadsheetml/2006/main" count="228" uniqueCount="115">
  <si>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</si>
  <si>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</si>
  <si>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</si>
  <si>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</si>
  <si>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</si>
  <si>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</si>
  <si>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</si>
  <si>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</si>
  <si>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</si>
  <si>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</si>
  <si>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</si>
  <si>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</si>
  <si>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</si>
  <si>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</si>
  <si>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</si>
  <si>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</si>
  <si>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</si>
  <si>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</si>
  <si>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</si>
  <si>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</si>
  <si>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</si>
  <si>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</si>
  <si>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</si>
  <si>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</si>
  <si>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</si>
  <si>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</si>
  <si>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</si>
  <si>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</si>
  <si>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</si>
  <si>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</si>
  <si>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</si>
  <si>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</si>
  <si>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</si>
  <si>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</si>
  <si>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</si>
  <si>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</si>
  <si>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</si>
  <si>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</si>
  <si>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</si>
  <si>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</si>
  <si>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</si>
  <si>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</si>
  <si>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</si>
  <si>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</si>
  <si>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</si>
  <si>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</si>
  <si>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</si>
  <si>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</si>
  <si>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</si>
  <si>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</si>
  <si>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</si>
  <si>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</si>
  <si>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</si>
  <si>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</si>
  <si>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</si>
  <si>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</si>
  <si>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</si>
  <si>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</si>
  <si>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</si>
  <si>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</si>
  <si>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</si>
  <si>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</si>
  <si>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</si>
  <si>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</si>
  <si>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</si>
  <si>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</si>
  <si>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</si>
  <si>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</si>
  <si>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</si>
  <si>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</si>
  <si>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</si>
  <si>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</si>
  <si>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</si>
  <si>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</si>
  <si>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</si>
  <si>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</si>
  <si>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</si>
  <si>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</si>
  <si>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</si>
  <si>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</si>
  <si>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</si>
  <si>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</si>
  <si>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</si>
  <si>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</si>
  <si>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</si>
  <si>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</si>
  <si>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</si>
  <si>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</si>
  <si>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</si>
  <si>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</si>
  <si>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</si>
  <si>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</si>
  <si>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</si>
  <si>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いの町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</si>
  <si>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</si>
  <si>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</si>
  <si>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</si>
  <si>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</si>
  <si>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</si>
  <si>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</si>
  <si>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</si>
  <si>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</si>
  <si>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</si>
  <si>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</si>
  <si>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</si>
  <si>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</si>
  <si>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</si>
  <si>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</si>
  <si>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</si>
  <si>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</si>
  <si>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</si>
  <si>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</si>
  <si>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給水人口の減少などに伴う給水収益の減少が見込まれる中、水道施設の適切な維持管理及び老朽化に伴う改築・更新、南海トラフ地震に備えた耐震化などにより費用が増加し、今後も厳しい経営状況が予想される。
これまでの経営努力にとどまることなく一層の効率的な事業推進に取り組み健全な経営基盤を構築する。また、受益者負担の原則により適正な料金水準を検討し、持続可能な事業運営を実施していく。</t>
    <phoneticPr fontId="4"/>
  </si>
  <si>
    <t>≪健全性≫
令和元年度に水道料金の増額改定を行ったことにより、経常収支比率が回復し、100%を超え単年度の収支は黒字となっている。累積欠損金も発生しておらず、短期的な債務に対しての支払いに要する現金等の資金面については現状では問題ない。しかし、企業債残高対給水収益比率を見ると、料金改定により給水収益が増加したものの、簡易水道事業（法非適用）を平成29年度に経営統合したことにより、企業債残高が多額にのぼり、全国平均や類似団体平均に比して脆弱な財務体質となっている。
≪効率性≫
料金回収率は、給水原価が微減となっており、100％を上回る結果となった。今後も引続き経営の効率化に務める。有収率については、施設の漏水があったため減少した。定期的な漏水調査や老朽管路の布設替え等を行い、漏水防止により無効な水量を削減し、有収率の維持向上に努める。
施設利用率については、令和元年度43.11％を58.60％に訂正する。</t>
    <rPh sb="302" eb="304">
      <t>シセツ</t>
    </rPh>
    <rPh sb="305" eb="307">
      <t>ロウスイ</t>
    </rPh>
    <rPh sb="313" eb="315">
      <t>ゲンショウ</t>
    </rPh>
    <phoneticPr fontId="4"/>
  </si>
  <si>
    <t>有形固定資産減価償却率は全国平均や類似団体平均に比して高くなっており、管路経年化率とともに増加傾向にある。管路の更新状況は、年度によりばらつきがあるが、事業の実施時期を一時期に集中することのないよう、管路の布設環境や管種、劣化状況などを踏まえ、緊急度・優先度の検討を行い総合的かつ計画的に進める。</t>
    <rPh sb="35" eb="37">
      <t>カンロ</t>
    </rPh>
    <rPh sb="37" eb="41">
      <t>ケイネンカリツ</t>
    </rPh>
    <rPh sb="45" eb="47">
      <t>ゾウカ</t>
    </rPh>
    <rPh sb="47" eb="49">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</si>
</sst>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1.45</c:v>
                </c:pt>
                <c:pt idx="1">
                  <c:v>0.49</c:v>
                </c:pt>
                <c:pt idx="2">
                  <c:v>0.32</c:v>
                </c:pt>
                <c:pt idx="3">
                  <c:v>0.44</c:v>
                </c:pt>
                <c:pt idx="4">
                  <c:v>0.05</c:v>
                </c:pt>
              </c:numCache>
            </c:numRef>
          </c:val>
          <c:extLst>
            <c:ext xmlns:c16="http://schemas.microsoft.com/office/drawing/2014/chart" uri="{C3380CC4-5D6E-409C-BE32-E72D297353CC}">
              <c16:uniqueId val="{00000000-AD07-4C0B-9DB8-91D3A3CC235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AD07-4C0B-9DB8-91D3A3CC235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42.78</c:v>
                </c:pt>
                <c:pt idx="1">
                  <c:v>43.11</c:v>
                </c:pt>
                <c:pt idx="2">
                  <c:v>57.71</c:v>
                </c:pt>
                <c:pt idx="3">
                  <c:v>55.11</c:v>
                </c:pt>
                <c:pt idx="4">
                  <c:v>56.31</c:v>
                </c:pt>
              </c:numCache>
            </c:numRef>
          </c:val>
          <c:extLst>
            <c:ext xmlns:c16="http://schemas.microsoft.com/office/drawing/2014/chart" uri="{C3380CC4-5D6E-409C-BE32-E72D297353CC}">
              <c16:uniqueId val="{00000000-76F1-4E87-BAE1-C33482C878B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76F1-4E87-BAE1-C33482C878B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85.14</c:v>
                </c:pt>
                <c:pt idx="1">
                  <c:v>81.39</c:v>
                </c:pt>
                <c:pt idx="2">
                  <c:v>83.24</c:v>
                </c:pt>
                <c:pt idx="3">
                  <c:v>86.06</c:v>
                </c:pt>
                <c:pt idx="4">
                  <c:v>84.82</c:v>
                </c:pt>
              </c:numCache>
            </c:numRef>
          </c:val>
          <c:extLst>
            <c:ext xmlns:c16="http://schemas.microsoft.com/office/drawing/2014/chart" uri="{C3380CC4-5D6E-409C-BE32-E72D297353CC}">
              <c16:uniqueId val="{00000000-7F5B-45AE-96B8-A9E22B8927F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7F5B-45AE-96B8-A9E22B8927F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89.45</c:v>
                </c:pt>
                <c:pt idx="1">
                  <c:v>102.67</c:v>
                </c:pt>
                <c:pt idx="2">
                  <c:v>104.76</c:v>
                </c:pt>
                <c:pt idx="3">
                  <c:v>106.18</c:v>
                </c:pt>
                <c:pt idx="4">
                  <c:v>107.91</c:v>
                </c:pt>
              </c:numCache>
            </c:numRef>
          </c:val>
          <c:extLst>
            <c:ext xmlns:c16="http://schemas.microsoft.com/office/drawing/2014/chart" uri="{C3380CC4-5D6E-409C-BE32-E72D297353CC}">
              <c16:uniqueId val="{00000000-88AE-4C89-BA1E-12F813FD6F6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88AE-4C89-BA1E-12F813FD6F6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50.97</c:v>
                </c:pt>
                <c:pt idx="1">
                  <c:v>52.87</c:v>
                </c:pt>
                <c:pt idx="2">
                  <c:v>53.47</c:v>
                </c:pt>
                <c:pt idx="3">
                  <c:v>53.9</c:v>
                </c:pt>
                <c:pt idx="4">
                  <c:v>55.11</c:v>
                </c:pt>
              </c:numCache>
            </c:numRef>
          </c:val>
          <c:extLst>
            <c:ext xmlns:c16="http://schemas.microsoft.com/office/drawing/2014/chart" uri="{C3380CC4-5D6E-409C-BE32-E72D297353CC}">
              <c16:uniqueId val="{00000000-2024-4EA7-AE74-FF210150E67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2024-4EA7-AE74-FF210150E67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14.9</c:v>
                </c:pt>
                <c:pt idx="1">
                  <c:v>16.39</c:v>
                </c:pt>
                <c:pt idx="2">
                  <c:v>19.55</c:v>
                </c:pt>
                <c:pt idx="3">
                  <c:v>22.23</c:v>
                </c:pt>
                <c:pt idx="4">
                  <c:v>23.9</c:v>
                </c:pt>
              </c:numCache>
            </c:numRef>
          </c:val>
          <c:extLst>
            <c:ext xmlns:c16="http://schemas.microsoft.com/office/drawing/2014/chart" uri="{C3380CC4-5D6E-409C-BE32-E72D297353CC}">
              <c16:uniqueId val="{00000000-2FFA-4310-9C27-C6E9D875611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2FFA-4310-9C27-C6E9D875611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76-4AE6-A605-1D34A9F3E49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C576-4AE6-A605-1D34A9F3E49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280.48</c:v>
                </c:pt>
                <c:pt idx="1">
                  <c:v>340.36</c:v>
                </c:pt>
                <c:pt idx="2">
                  <c:v>350.33</c:v>
                </c:pt>
                <c:pt idx="3">
                  <c:v>343.53</c:v>
                </c:pt>
                <c:pt idx="4">
                  <c:v>312.64999999999998</c:v>
                </c:pt>
              </c:numCache>
            </c:numRef>
          </c:val>
          <c:extLst>
            <c:ext xmlns:c16="http://schemas.microsoft.com/office/drawing/2014/chart" uri="{C3380CC4-5D6E-409C-BE32-E72D297353CC}">
              <c16:uniqueId val="{00000000-0CD5-46DA-8888-B790C05A2DC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0CD5-46DA-8888-B790C05A2DC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863.94</c:v>
                </c:pt>
                <c:pt idx="1">
                  <c:v>698.86</c:v>
                </c:pt>
                <c:pt idx="2">
                  <c:v>661.28</c:v>
                </c:pt>
                <c:pt idx="3">
                  <c:v>662.14</c:v>
                </c:pt>
                <c:pt idx="4">
                  <c:v>629.29999999999995</c:v>
                </c:pt>
              </c:numCache>
            </c:numRef>
          </c:val>
          <c:extLst>
            <c:ext xmlns:c16="http://schemas.microsoft.com/office/drawing/2014/chart" uri="{C3380CC4-5D6E-409C-BE32-E72D297353CC}">
              <c16:uniqueId val="{00000000-1B77-4A4B-81F2-0E7CBB5ECB0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1B77-4A4B-81F2-0E7CBB5ECB0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79.11</c:v>
                </c:pt>
                <c:pt idx="1">
                  <c:v>95.74</c:v>
                </c:pt>
                <c:pt idx="2">
                  <c:v>98.57</c:v>
                </c:pt>
                <c:pt idx="3">
                  <c:v>100.22</c:v>
                </c:pt>
                <c:pt idx="4">
                  <c:v>103.23</c:v>
                </c:pt>
              </c:numCache>
            </c:numRef>
          </c:val>
          <c:extLst>
            <c:ext xmlns:c16="http://schemas.microsoft.com/office/drawing/2014/chart" uri="{C3380CC4-5D6E-409C-BE32-E72D297353CC}">
              <c16:uniqueId val="{00000000-E54D-411D-B8D1-D87D51541C4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E54D-411D-B8D1-D87D51541C4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118.93</c:v>
                </c:pt>
                <c:pt idx="1">
                  <c:v>122.17</c:v>
                </c:pt>
                <c:pt idx="2">
                  <c:v>122.97</c:v>
                </c:pt>
                <c:pt idx="3">
                  <c:v>121.51</c:v>
                </c:pt>
                <c:pt idx="4">
                  <c:v>117.78</c:v>
                </c:pt>
              </c:numCache>
            </c:numRef>
          </c:val>
          <c:extLst>
            <c:ext xmlns:c16="http://schemas.microsoft.com/office/drawing/2014/chart" uri="{C3380CC4-5D6E-409C-BE32-E72D297353CC}">
              <c16:uniqueId val="{00000000-0AC6-4615-9FC3-2F89C74904F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0AC6-4615-9FC3-2F89C74904F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高知県　いの町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21504</v>
      </c>
      <c r="AM8" s="45"/>
      <c r="AN8" s="45"/>
      <c r="AO8" s="45"/>
      <c r="AP8" s="45"/>
      <c r="AQ8" s="45"/>
      <c r="AR8" s="45"/>
      <c r="AS8" s="45"/>
      <c r="AT8" s="46">
        <f>データ!$S$6</f>
        <v>470.97</v>
      </c>
      <c r="AU8" s="47"/>
      <c r="AV8" s="47"/>
      <c r="AW8" s="47"/>
      <c r="AX8" s="47"/>
      <c r="AY8" s="47"/>
      <c r="AZ8" s="47"/>
      <c r="BA8" s="47"/>
      <c r="BB8" s="48">
        <f>データ!$T$6</f>
        <v>45.66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62.89</v>
      </c>
      <c r="J10" s="47"/>
      <c r="K10" s="47"/>
      <c r="L10" s="47"/>
      <c r="M10" s="47"/>
      <c r="N10" s="47"/>
      <c r="O10" s="81"/>
      <c r="P10" s="48">
        <f>データ!$P$6</f>
        <v>92.97</v>
      </c>
      <c r="Q10" s="48"/>
      <c r="R10" s="48"/>
      <c r="S10" s="48"/>
      <c r="T10" s="48"/>
      <c r="U10" s="48"/>
      <c r="V10" s="48"/>
      <c r="W10" s="45">
        <f>データ!$Q$6</f>
        <v>2414</v>
      </c>
      <c r="X10" s="45"/>
      <c r="Y10" s="45"/>
      <c r="Z10" s="45"/>
      <c r="AA10" s="45"/>
      <c r="AB10" s="45"/>
      <c r="AC10" s="45"/>
      <c r="AD10" s="2"/>
      <c r="AE10" s="2"/>
      <c r="AF10" s="2"/>
      <c r="AG10" s="2"/>
      <c r="AH10" s="2"/>
      <c r="AI10" s="2"/>
      <c r="AJ10" s="2"/>
      <c r="AK10" s="2"/>
      <c r="AL10" s="45">
        <f>データ!$U$6</f>
        <v>19887</v>
      </c>
      <c r="AM10" s="45"/>
      <c r="AN10" s="45"/>
      <c r="AO10" s="45"/>
      <c r="AP10" s="45"/>
      <c r="AQ10" s="45"/>
      <c r="AR10" s="45"/>
      <c r="AS10" s="45"/>
      <c r="AT10" s="46">
        <f>データ!$V$6</f>
        <v>25.17</v>
      </c>
      <c r="AU10" s="47"/>
      <c r="AV10" s="47"/>
      <c r="AW10" s="47"/>
      <c r="AX10" s="47"/>
      <c r="AY10" s="47"/>
      <c r="AZ10" s="47"/>
      <c r="BA10" s="47"/>
      <c r="BB10" s="48">
        <f>データ!$W$6</f>
        <v>790.11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113</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114</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DP5Gy72dDip7I1oiAzZSaWguZyAK4bVo2E0sTcOvFMyplvi1k7hTilGRo146dKpGNlT/oZ3ZqbSurkLpleuIPA==" saltValue="kvUc/XilxwdBM71tpqNqT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393860</v>
      </c>
      <c r="D6" s="20">
        <f t="shared" si="3"/>
        <v>46</v>
      </c>
      <c r="E6" s="20">
        <f t="shared" si="3"/>
        <v>1</v>
      </c>
      <c r="F6" s="20">
        <f t="shared" si="3"/>
        <v>0</v>
      </c>
      <c r="G6" s="20">
        <f t="shared" si="3"/>
        <v>1</v>
      </c>
      <c r="H6" s="20" t="str">
        <f t="shared" si="3"/>
        <v>高知県　いの町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62.89</v>
      </c>
      <c r="P6" s="21">
        <f t="shared" si="3"/>
        <v>92.97</v>
      </c>
      <c r="Q6" s="21">
        <f t="shared" si="3"/>
        <v>2414</v>
      </c>
      <c r="R6" s="21">
        <f t="shared" si="3"/>
        <v>21504</v>
      </c>
      <c r="S6" s="21">
        <f t="shared" si="3"/>
        <v>470.97</v>
      </c>
      <c r="T6" s="21">
        <f t="shared" si="3"/>
        <v>45.66</v>
      </c>
      <c r="U6" s="21">
        <f t="shared" si="3"/>
        <v>19887</v>
      </c>
      <c r="V6" s="21">
        <f t="shared" si="3"/>
        <v>25.17</v>
      </c>
      <c r="W6" s="21">
        <f t="shared" si="3"/>
        <v>790.11</v>
      </c>
      <c r="X6" s="22">
        <f>IF(X7="",NA(),X7)</f>
        <v>89.45</v>
      </c>
      <c r="Y6" s="22">
        <f t="shared" ref="Y6:AG6" si="4">IF(Y7="",NA(),Y7)</f>
        <v>102.67</v>
      </c>
      <c r="Z6" s="22">
        <f t="shared" si="4"/>
        <v>104.76</v>
      </c>
      <c r="AA6" s="22">
        <f t="shared" si="4"/>
        <v>106.18</v>
      </c>
      <c r="AB6" s="22">
        <f t="shared" si="4"/>
        <v>107.91</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280.48</v>
      </c>
      <c r="AU6" s="22">
        <f t="shared" ref="AU6:BC6" si="6">IF(AU7="",NA(),AU7)</f>
        <v>340.36</v>
      </c>
      <c r="AV6" s="22">
        <f t="shared" si="6"/>
        <v>350.33</v>
      </c>
      <c r="AW6" s="22">
        <f t="shared" si="6"/>
        <v>343.53</v>
      </c>
      <c r="AX6" s="22">
        <f t="shared" si="6"/>
        <v>312.64999999999998</v>
      </c>
      <c r="AY6" s="22">
        <f t="shared" si="6"/>
        <v>369.69</v>
      </c>
      <c r="AZ6" s="22">
        <f t="shared" si="6"/>
        <v>379.08</v>
      </c>
      <c r="BA6" s="22">
        <f t="shared" si="6"/>
        <v>367.55</v>
      </c>
      <c r="BB6" s="22">
        <f t="shared" si="6"/>
        <v>378.56</v>
      </c>
      <c r="BC6" s="22">
        <f t="shared" si="6"/>
        <v>364.46</v>
      </c>
      <c r="BD6" s="21" t="str">
        <f>IF(BD7="","",IF(BD7="-","【-】","【"&amp;SUBSTITUTE(TEXT(BD7,"#,##0.00"),"-","△")&amp;"】"))</f>
        <v>【252.29】</v>
      </c>
      <c r="BE6" s="22">
        <f>IF(BE7="",NA(),BE7)</f>
        <v>863.94</v>
      </c>
      <c r="BF6" s="22">
        <f t="shared" ref="BF6:BN6" si="7">IF(BF7="",NA(),BF7)</f>
        <v>698.86</v>
      </c>
      <c r="BG6" s="22">
        <f t="shared" si="7"/>
        <v>661.28</v>
      </c>
      <c r="BH6" s="22">
        <f t="shared" si="7"/>
        <v>662.14</v>
      </c>
      <c r="BI6" s="22">
        <f t="shared" si="7"/>
        <v>629.29999999999995</v>
      </c>
      <c r="BJ6" s="22">
        <f t="shared" si="7"/>
        <v>402.99</v>
      </c>
      <c r="BK6" s="22">
        <f t="shared" si="7"/>
        <v>398.98</v>
      </c>
      <c r="BL6" s="22">
        <f t="shared" si="7"/>
        <v>418.68</v>
      </c>
      <c r="BM6" s="22">
        <f t="shared" si="7"/>
        <v>395.68</v>
      </c>
      <c r="BN6" s="22">
        <f t="shared" si="7"/>
        <v>403.72</v>
      </c>
      <c r="BO6" s="21" t="str">
        <f>IF(BO7="","",IF(BO7="-","【-】","【"&amp;SUBSTITUTE(TEXT(BO7,"#,##0.00"),"-","△")&amp;"】"))</f>
        <v>【268.07】</v>
      </c>
      <c r="BP6" s="22">
        <f>IF(BP7="",NA(),BP7)</f>
        <v>79.11</v>
      </c>
      <c r="BQ6" s="22">
        <f t="shared" ref="BQ6:BY6" si="8">IF(BQ7="",NA(),BQ7)</f>
        <v>95.74</v>
      </c>
      <c r="BR6" s="22">
        <f t="shared" si="8"/>
        <v>98.57</v>
      </c>
      <c r="BS6" s="22">
        <f t="shared" si="8"/>
        <v>100.22</v>
      </c>
      <c r="BT6" s="22">
        <f t="shared" si="8"/>
        <v>103.23</v>
      </c>
      <c r="BU6" s="22">
        <f t="shared" si="8"/>
        <v>98.66</v>
      </c>
      <c r="BV6" s="22">
        <f t="shared" si="8"/>
        <v>98.64</v>
      </c>
      <c r="BW6" s="22">
        <f t="shared" si="8"/>
        <v>94.78</v>
      </c>
      <c r="BX6" s="22">
        <f t="shared" si="8"/>
        <v>97.59</v>
      </c>
      <c r="BY6" s="22">
        <f t="shared" si="8"/>
        <v>92.17</v>
      </c>
      <c r="BZ6" s="21" t="str">
        <f>IF(BZ7="","",IF(BZ7="-","【-】","【"&amp;SUBSTITUTE(TEXT(BZ7,"#,##0.00"),"-","△")&amp;"】"))</f>
        <v>【97.47】</v>
      </c>
      <c r="CA6" s="22">
        <f>IF(CA7="",NA(),CA7)</f>
        <v>118.93</v>
      </c>
      <c r="CB6" s="22">
        <f t="shared" ref="CB6:CJ6" si="9">IF(CB7="",NA(),CB7)</f>
        <v>122.17</v>
      </c>
      <c r="CC6" s="22">
        <f t="shared" si="9"/>
        <v>122.97</v>
      </c>
      <c r="CD6" s="22">
        <f t="shared" si="9"/>
        <v>121.51</v>
      </c>
      <c r="CE6" s="22">
        <f t="shared" si="9"/>
        <v>117.78</v>
      </c>
      <c r="CF6" s="22">
        <f t="shared" si="9"/>
        <v>178.59</v>
      </c>
      <c r="CG6" s="22">
        <f t="shared" si="9"/>
        <v>178.92</v>
      </c>
      <c r="CH6" s="22">
        <f t="shared" si="9"/>
        <v>181.3</v>
      </c>
      <c r="CI6" s="22">
        <f t="shared" si="9"/>
        <v>181.71</v>
      </c>
      <c r="CJ6" s="22">
        <f t="shared" si="9"/>
        <v>188.51</v>
      </c>
      <c r="CK6" s="21" t="str">
        <f>IF(CK7="","",IF(CK7="-","【-】","【"&amp;SUBSTITUTE(TEXT(CK7,"#,##0.00"),"-","△")&amp;"】"))</f>
        <v>【174.75】</v>
      </c>
      <c r="CL6" s="22">
        <f>IF(CL7="",NA(),CL7)</f>
        <v>42.78</v>
      </c>
      <c r="CM6" s="22">
        <f t="shared" ref="CM6:CU6" si="10">IF(CM7="",NA(),CM7)</f>
        <v>43.11</v>
      </c>
      <c r="CN6" s="22">
        <f t="shared" si="10"/>
        <v>57.71</v>
      </c>
      <c r="CO6" s="22">
        <f t="shared" si="10"/>
        <v>55.11</v>
      </c>
      <c r="CP6" s="22">
        <f t="shared" si="10"/>
        <v>56.31</v>
      </c>
      <c r="CQ6" s="22">
        <f t="shared" si="10"/>
        <v>55.03</v>
      </c>
      <c r="CR6" s="22">
        <f t="shared" si="10"/>
        <v>55.14</v>
      </c>
      <c r="CS6" s="22">
        <f t="shared" si="10"/>
        <v>55.89</v>
      </c>
      <c r="CT6" s="22">
        <f t="shared" si="10"/>
        <v>55.72</v>
      </c>
      <c r="CU6" s="22">
        <f t="shared" si="10"/>
        <v>55.31</v>
      </c>
      <c r="CV6" s="21" t="str">
        <f>IF(CV7="","",IF(CV7="-","【-】","【"&amp;SUBSTITUTE(TEXT(CV7,"#,##0.00"),"-","△")&amp;"】"))</f>
        <v>【59.97】</v>
      </c>
      <c r="CW6" s="22">
        <f>IF(CW7="",NA(),CW7)</f>
        <v>85.14</v>
      </c>
      <c r="CX6" s="22">
        <f t="shared" ref="CX6:DF6" si="11">IF(CX7="",NA(),CX7)</f>
        <v>81.39</v>
      </c>
      <c r="CY6" s="22">
        <f t="shared" si="11"/>
        <v>83.24</v>
      </c>
      <c r="CZ6" s="22">
        <f t="shared" si="11"/>
        <v>86.06</v>
      </c>
      <c r="DA6" s="22">
        <f t="shared" si="11"/>
        <v>84.82</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50.97</v>
      </c>
      <c r="DI6" s="22">
        <f t="shared" ref="DI6:DQ6" si="12">IF(DI7="",NA(),DI7)</f>
        <v>52.87</v>
      </c>
      <c r="DJ6" s="22">
        <f t="shared" si="12"/>
        <v>53.47</v>
      </c>
      <c r="DK6" s="22">
        <f t="shared" si="12"/>
        <v>53.9</v>
      </c>
      <c r="DL6" s="22">
        <f t="shared" si="12"/>
        <v>55.11</v>
      </c>
      <c r="DM6" s="22">
        <f t="shared" si="12"/>
        <v>48.87</v>
      </c>
      <c r="DN6" s="22">
        <f t="shared" si="12"/>
        <v>49.92</v>
      </c>
      <c r="DO6" s="22">
        <f t="shared" si="12"/>
        <v>50.63</v>
      </c>
      <c r="DP6" s="22">
        <f t="shared" si="12"/>
        <v>51.29</v>
      </c>
      <c r="DQ6" s="22">
        <f t="shared" si="12"/>
        <v>52.2</v>
      </c>
      <c r="DR6" s="21" t="str">
        <f>IF(DR7="","",IF(DR7="-","【-】","【"&amp;SUBSTITUTE(TEXT(DR7,"#,##0.00"),"-","△")&amp;"】"))</f>
        <v>【51.51】</v>
      </c>
      <c r="DS6" s="22">
        <f>IF(DS7="",NA(),DS7)</f>
        <v>14.9</v>
      </c>
      <c r="DT6" s="22">
        <f t="shared" ref="DT6:EB6" si="13">IF(DT7="",NA(),DT7)</f>
        <v>16.39</v>
      </c>
      <c r="DU6" s="22">
        <f t="shared" si="13"/>
        <v>19.55</v>
      </c>
      <c r="DV6" s="22">
        <f t="shared" si="13"/>
        <v>22.23</v>
      </c>
      <c r="DW6" s="22">
        <f t="shared" si="13"/>
        <v>23.9</v>
      </c>
      <c r="DX6" s="22">
        <f t="shared" si="13"/>
        <v>14.85</v>
      </c>
      <c r="DY6" s="22">
        <f t="shared" si="13"/>
        <v>16.88</v>
      </c>
      <c r="DZ6" s="22">
        <f t="shared" si="13"/>
        <v>18.28</v>
      </c>
      <c r="EA6" s="22">
        <f t="shared" si="13"/>
        <v>19.61</v>
      </c>
      <c r="EB6" s="22">
        <f t="shared" si="13"/>
        <v>20.73</v>
      </c>
      <c r="EC6" s="21" t="str">
        <f>IF(EC7="","",IF(EC7="-","【-】","【"&amp;SUBSTITUTE(TEXT(EC7,"#,##0.00"),"-","△")&amp;"】"))</f>
        <v>【23.75】</v>
      </c>
      <c r="ED6" s="22">
        <f>IF(ED7="",NA(),ED7)</f>
        <v>1.45</v>
      </c>
      <c r="EE6" s="22">
        <f t="shared" ref="EE6:EM6" si="14">IF(EE7="",NA(),EE7)</f>
        <v>0.49</v>
      </c>
      <c r="EF6" s="22">
        <f t="shared" si="14"/>
        <v>0.32</v>
      </c>
      <c r="EG6" s="22">
        <f t="shared" si="14"/>
        <v>0.44</v>
      </c>
      <c r="EH6" s="22">
        <f t="shared" si="14"/>
        <v>0.05</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393860</v>
      </c>
      <c r="D7" s="24">
        <v>46</v>
      </c>
      <c r="E7" s="24">
        <v>1</v>
      </c>
      <c r="F7" s="24">
        <v>0</v>
      </c>
      <c r="G7" s="24">
        <v>1</v>
      </c>
      <c r="H7" s="24" t="s">
        <v>93</v>
      </c>
      <c r="I7" s="24" t="s">
        <v>94</v>
      </c>
      <c r="J7" s="24" t="s">
        <v>95</v>
      </c>
      <c r="K7" s="24" t="s">
        <v>96</v>
      </c>
      <c r="L7" s="24" t="s">
        <v>97</v>
      </c>
      <c r="M7" s="24" t="s">
        <v>98</v>
      </c>
      <c r="N7" s="25" t="s">
        <v>99</v>
      </c>
      <c r="O7" s="25">
        <v>62.89</v>
      </c>
      <c r="P7" s="25">
        <v>92.97</v>
      </c>
      <c r="Q7" s="25">
        <v>2414</v>
      </c>
      <c r="R7" s="25">
        <v>21504</v>
      </c>
      <c r="S7" s="25">
        <v>470.97</v>
      </c>
      <c r="T7" s="25">
        <v>45.66</v>
      </c>
      <c r="U7" s="25">
        <v>19887</v>
      </c>
      <c r="V7" s="25">
        <v>25.17</v>
      </c>
      <c r="W7" s="25">
        <v>790.11</v>
      </c>
      <c r="X7" s="25">
        <v>89.45</v>
      </c>
      <c r="Y7" s="25">
        <v>102.67</v>
      </c>
      <c r="Z7" s="25">
        <v>104.76</v>
      </c>
      <c r="AA7" s="25">
        <v>106.18</v>
      </c>
      <c r="AB7" s="25">
        <v>107.91</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280.48</v>
      </c>
      <c r="AU7" s="25">
        <v>340.36</v>
      </c>
      <c r="AV7" s="25">
        <v>350.33</v>
      </c>
      <c r="AW7" s="25">
        <v>343.53</v>
      </c>
      <c r="AX7" s="25">
        <v>312.64999999999998</v>
      </c>
      <c r="AY7" s="25">
        <v>369.69</v>
      </c>
      <c r="AZ7" s="25">
        <v>379.08</v>
      </c>
      <c r="BA7" s="25">
        <v>367.55</v>
      </c>
      <c r="BB7" s="25">
        <v>378.56</v>
      </c>
      <c r="BC7" s="25">
        <v>364.46</v>
      </c>
      <c r="BD7" s="25">
        <v>252.29</v>
      </c>
      <c r="BE7" s="25">
        <v>863.94</v>
      </c>
      <c r="BF7" s="25">
        <v>698.86</v>
      </c>
      <c r="BG7" s="25">
        <v>661.28</v>
      </c>
      <c r="BH7" s="25">
        <v>662.14</v>
      </c>
      <c r="BI7" s="25">
        <v>629.29999999999995</v>
      </c>
      <c r="BJ7" s="25">
        <v>402.99</v>
      </c>
      <c r="BK7" s="25">
        <v>398.98</v>
      </c>
      <c r="BL7" s="25">
        <v>418.68</v>
      </c>
      <c r="BM7" s="25">
        <v>395.68</v>
      </c>
      <c r="BN7" s="25">
        <v>403.72</v>
      </c>
      <c r="BO7" s="25">
        <v>268.07</v>
      </c>
      <c r="BP7" s="25">
        <v>79.11</v>
      </c>
      <c r="BQ7" s="25">
        <v>95.74</v>
      </c>
      <c r="BR7" s="25">
        <v>98.57</v>
      </c>
      <c r="BS7" s="25">
        <v>100.22</v>
      </c>
      <c r="BT7" s="25">
        <v>103.23</v>
      </c>
      <c r="BU7" s="25">
        <v>98.66</v>
      </c>
      <c r="BV7" s="25">
        <v>98.64</v>
      </c>
      <c r="BW7" s="25">
        <v>94.78</v>
      </c>
      <c r="BX7" s="25">
        <v>97.59</v>
      </c>
      <c r="BY7" s="25">
        <v>92.17</v>
      </c>
      <c r="BZ7" s="25">
        <v>97.47</v>
      </c>
      <c r="CA7" s="25">
        <v>118.93</v>
      </c>
      <c r="CB7" s="25">
        <v>122.17</v>
      </c>
      <c r="CC7" s="25">
        <v>122.97</v>
      </c>
      <c r="CD7" s="25">
        <v>121.51</v>
      </c>
      <c r="CE7" s="25">
        <v>117.78</v>
      </c>
      <c r="CF7" s="25">
        <v>178.59</v>
      </c>
      <c r="CG7" s="25">
        <v>178.92</v>
      </c>
      <c r="CH7" s="25">
        <v>181.3</v>
      </c>
      <c r="CI7" s="25">
        <v>181.71</v>
      </c>
      <c r="CJ7" s="25">
        <v>188.51</v>
      </c>
      <c r="CK7" s="25">
        <v>174.75</v>
      </c>
      <c r="CL7" s="25">
        <v>42.78</v>
      </c>
      <c r="CM7" s="25">
        <v>43.11</v>
      </c>
      <c r="CN7" s="25">
        <v>57.71</v>
      </c>
      <c r="CO7" s="25">
        <v>55.11</v>
      </c>
      <c r="CP7" s="25">
        <v>56.31</v>
      </c>
      <c r="CQ7" s="25">
        <v>55.03</v>
      </c>
      <c r="CR7" s="25">
        <v>55.14</v>
      </c>
      <c r="CS7" s="25">
        <v>55.89</v>
      </c>
      <c r="CT7" s="25">
        <v>55.72</v>
      </c>
      <c r="CU7" s="25">
        <v>55.31</v>
      </c>
      <c r="CV7" s="25">
        <v>59.97</v>
      </c>
      <c r="CW7" s="25">
        <v>85.14</v>
      </c>
      <c r="CX7" s="25">
        <v>81.39</v>
      </c>
      <c r="CY7" s="25">
        <v>83.24</v>
      </c>
      <c r="CZ7" s="25">
        <v>86.06</v>
      </c>
      <c r="DA7" s="25">
        <v>84.82</v>
      </c>
      <c r="DB7" s="25">
        <v>81.900000000000006</v>
      </c>
      <c r="DC7" s="25">
        <v>81.39</v>
      </c>
      <c r="DD7" s="25">
        <v>81.27</v>
      </c>
      <c r="DE7" s="25">
        <v>81.260000000000005</v>
      </c>
      <c r="DF7" s="25">
        <v>80.36</v>
      </c>
      <c r="DG7" s="25">
        <v>89.76</v>
      </c>
      <c r="DH7" s="25">
        <v>50.97</v>
      </c>
      <c r="DI7" s="25">
        <v>52.87</v>
      </c>
      <c r="DJ7" s="25">
        <v>53.47</v>
      </c>
      <c r="DK7" s="25">
        <v>53.9</v>
      </c>
      <c r="DL7" s="25">
        <v>55.11</v>
      </c>
      <c r="DM7" s="25">
        <v>48.87</v>
      </c>
      <c r="DN7" s="25">
        <v>49.92</v>
      </c>
      <c r="DO7" s="25">
        <v>50.63</v>
      </c>
      <c r="DP7" s="25">
        <v>51.29</v>
      </c>
      <c r="DQ7" s="25">
        <v>52.2</v>
      </c>
      <c r="DR7" s="25">
        <v>51.51</v>
      </c>
      <c r="DS7" s="25">
        <v>14.9</v>
      </c>
      <c r="DT7" s="25">
        <v>16.39</v>
      </c>
      <c r="DU7" s="25">
        <v>19.55</v>
      </c>
      <c r="DV7" s="25">
        <v>22.23</v>
      </c>
      <c r="DW7" s="25">
        <v>23.9</v>
      </c>
      <c r="DX7" s="25">
        <v>14.85</v>
      </c>
      <c r="DY7" s="25">
        <v>16.88</v>
      </c>
      <c r="DZ7" s="25">
        <v>18.28</v>
      </c>
      <c r="EA7" s="25">
        <v>19.61</v>
      </c>
      <c r="EB7" s="25">
        <v>20.73</v>
      </c>
      <c r="EC7" s="25">
        <v>23.75</v>
      </c>
      <c r="ED7" s="25">
        <v>1.45</v>
      </c>
      <c r="EE7" s="25">
        <v>0.49</v>
      </c>
      <c r="EF7" s="25">
        <v>0.32</v>
      </c>
      <c r="EG7" s="25">
        <v>0.44</v>
      </c>
      <c r="EH7" s="25">
        <v>0.05</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2024-01-23T06:54:19Z</cp:lastPrinted>
  <dcterms:created xsi:type="dcterms:W3CDTF">2023-12-05T01:00:31Z</dcterms:created>
  <dcterms:modified xsi:type="dcterms:W3CDTF">2024-01-23T08:15:24Z</dcterms:modified>
  <cp:category/>
</cp:coreProperties>
</file>