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wfilesv\zencho\全庁共有フォルダ\上下水道課\新山\水道\09調査\R4\0117経営比較分析表\財政係へ提出\"/>
    </mc:Choice>
  </mc:AlternateContent>
  <xr:revisionPtr revIDLastSave="0" documentId="13_ncr:1_{16F3665F-6974-4E53-9348-377771D544CA}" xr6:coauthVersionLast="36" xr6:coauthVersionMax="36" xr10:uidLastSave="{00000000-0000-0000-0000-000000000000}"/>
  <workbookProtection workbookAlgorithmName="SHA-512" workbookHashValue="XaoVTdGEtY3NVjH3EHt/N8f/H2p3RrL7RzVvXyIHd3ZEq4mR6442uk2L0d2Tz6S2J2s8Kqvl2Dh8QZyywq4ojA==" workbookSaltValue="cYAsT9weTcXQmil54rgLEQ=="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<sst xmlns="http://schemas.openxmlformats.org/spreadsheetml/2006/main" count="228" uniqueCount="114">
  <si>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</si>
  <si>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</si>
  <si>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</si>
  <si>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</si>
  <si>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</si>
  <si>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</si>
  <si>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</si>
  <si>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</si>
  <si>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</si>
  <si>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</si>
  <si>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</si>
  <si>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</si>
  <si>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</si>
  <si>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</si>
  <si>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</si>
  <si>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</si>
  <si>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</si>
  <si>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</si>
  <si>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</si>
  <si>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</si>
  <si>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</si>
  <si>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</si>
  <si>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</si>
  <si>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</si>
  <si>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</si>
  <si>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</si>
  <si>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</si>
  <si>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</si>
  <si>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</si>
  <si>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</si>
  <si>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</si>
  <si>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</si>
  <si>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</si>
  <si>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</si>
  <si>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</si>
  <si>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</si>
  <si>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</si>
  <si>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</si>
  <si>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</si>
  <si>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</si>
  <si>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</si>
  <si>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</si>
  <si>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</si>
  <si>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</si>
  <si>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</si>
  <si>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</si>
  <si>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</si>
  <si>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</si>
  <si>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</si>
  <si>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</si>
  <si>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</si>
  <si>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</si>
  <si>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</si>
  <si>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</si>
  <si>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</si>
  <si>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</si>
  <si>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</si>
  <si>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</si>
  <si>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</si>
  <si>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</si>
  <si>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</si>
  <si>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</si>
  <si>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</si>
  <si>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</si>
  <si>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</si>
  <si>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</si>
  <si>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</si>
  <si>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</si>
  <si>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</si>
  <si>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</si>
  <si>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</si>
  <si>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</si>
  <si>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</si>
  <si>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</si>
  <si>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</si>
  <si>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</si>
  <si>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</si>
  <si>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</si>
  <si>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</si>
  <si>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</si>
  <si>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</si>
  <si>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</si>
  <si>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</si>
  <si>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</si>
  <si>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</si>
  <si>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</si>
  <si>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</si>
  <si>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</si>
  <si>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</si>
  <si>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</si>
  <si>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</si>
  <si>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</si>
  <si>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</si>
  <si>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</si>
  <si>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</si>
  <si>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</si>
  <si>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</si>
  <si>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</si>
  <si>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</si>
  <si>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</si>
  <si>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</si>
  <si>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</si>
  <si>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</si>
  <si>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</si>
  <si>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</si>
  <si>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</si>
  <si>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</si>
  <si>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</si>
  <si>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</si>
  <si>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</si>
  <si>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</si>
  <si>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全国平均や類似団体平均に比して高くなっている。管路の更新状況は、年度によりばらつきがあるが、事業の実施時期を一時期に集中することのないよう、管路の布設環境や管種、劣化状況などを踏まえ、緊急度・優先度の検討を行い総合的かつ計画的に進める。</t>
    <phoneticPr fontId="4"/>
  </si>
  <si>
    <t>給水人口の減少などに伴う給水収益の減少が見込まれる中、水道施設の適切な維持管理及び老朽化に伴う改築・更新、南海トラフ地震に備えた耐震化などにより費用が増加し、今後も厳しい経営状況が予想される。
これまでの経営努力にとどまることなく一層の効率的な事業推進に取り組み健全な経営基盤を構築する。また、受益者負担の原則により適正な料金水準を検討し、持続可能な事業運営を実施していく。</t>
    <rPh sb="0" eb="2">
      <t>キュウスイ</t>
    </rPh>
    <rPh sb="12" eb="16">
      <t>キュウスイシュウエキ</t>
    </rPh>
    <rPh sb="17" eb="19">
      <t>ゲンショウ</t>
    </rPh>
    <rPh sb="20" eb="22">
      <t>ミコ</t>
    </rPh>
    <rPh sb="25" eb="26">
      <t>ナカ</t>
    </rPh>
    <rPh sb="32" eb="34">
      <t>テキセツ</t>
    </rPh>
    <rPh sb="35" eb="39">
      <t>イジカンリ</t>
    </rPh>
    <rPh sb="39" eb="40">
      <t>オヨ</t>
    </rPh>
    <rPh sb="75" eb="77">
      <t>ゾウカ</t>
    </rPh>
    <rPh sb="79" eb="81">
      <t>コンゴ</t>
    </rPh>
    <rPh sb="82" eb="83">
      <t>キビ</t>
    </rPh>
    <rPh sb="90" eb="92">
      <t>ヨソウ</t>
    </rPh>
    <rPh sb="127" eb="128">
      <t>ト</t>
    </rPh>
    <rPh sb="129" eb="130">
      <t>ク</t>
    </rPh>
    <rPh sb="131" eb="133">
      <t>ケンゼン</t>
    </rPh>
    <rPh sb="134" eb="136">
      <t>ケイエイ</t>
    </rPh>
    <rPh sb="136" eb="138">
      <t>キバン</t>
    </rPh>
    <rPh sb="139" eb="141">
      <t>コウチク</t>
    </rPh>
    <rPh sb="147" eb="152">
      <t>ジュエキシャフタン</t>
    </rPh>
    <rPh sb="153" eb="155">
      <t>ゲンソク</t>
    </rPh>
    <rPh sb="158" eb="160">
      <t>テキセイ</t>
    </rPh>
    <rPh sb="161" eb="163">
      <t>リョウキン</t>
    </rPh>
    <rPh sb="163" eb="165">
      <t>スイジュン</t>
    </rPh>
    <rPh sb="166" eb="168">
      <t>ケントウ</t>
    </rPh>
    <phoneticPr fontId="4"/>
  </si>
  <si>
    <t>≪健全性≫
令和元年度に水道料金の増額改定を行ったことにより、経常収支比率が回復し、100%を超え単年度の収支は黒字となっている。累積欠損金も発生しておらず、短期的な債務に対しての支払いに要する現金等の資金面については現状では問題ない。しかし、企業債残高対給水収益比率を見ると、料金改定により給水収益が増加したものの、簡易水道事業（法非適用）を平成29年度に経営統合したことにより、企業債残高が多額にのぼり、全国平均や類似団体平均に比して脆弱な財務体質となっている。
≪効率性≫
料金回収率は、給水原価が微減となっており、100％を上回る結果となった。今後も引続き経営の効率化に務める。有収率については、増加傾向であり、今後も定期的な漏水調査や老朽管路の布設替え等を行い、漏水防止により無効な水量を削減し、有収率の維持向上に努める。
施設利用率については、令和元年度43.11％を58.60％に訂正する。</t>
    <rPh sb="12" eb="14">
      <t>スイドウ</t>
    </rPh>
    <rPh sb="122" eb="125">
      <t>キギョウサイ</t>
    </rPh>
    <rPh sb="125" eb="127">
      <t>ザンダカ</t>
    </rPh>
    <rPh sb="127" eb="128">
      <t>タイ</t>
    </rPh>
    <rPh sb="128" eb="130">
      <t>キュウスイ</t>
    </rPh>
    <rPh sb="130" eb="132">
      <t>シュウエキ</t>
    </rPh>
    <rPh sb="132" eb="134">
      <t>ヒリツ</t>
    </rPh>
    <rPh sb="135" eb="136">
      <t>ミ</t>
    </rPh>
    <rPh sb="139" eb="141">
      <t>リョウキン</t>
    </rPh>
    <rPh sb="141" eb="143">
      <t>カイテイ</t>
    </rPh>
    <rPh sb="146" eb="148">
      <t>キュウスイ</t>
    </rPh>
    <rPh sb="148" eb="150">
      <t>シュウエキ</t>
    </rPh>
    <rPh sb="151" eb="153">
      <t>ゾウカ</t>
    </rPh>
    <rPh sb="172" eb="174">
      <t>ヘイセイ</t>
    </rPh>
    <rPh sb="176" eb="178">
      <t>ネンド</t>
    </rPh>
    <rPh sb="213" eb="215">
      <t>ヘイキン</t>
    </rPh>
    <rPh sb="247" eb="249">
      <t>キュウスイ</t>
    </rPh>
    <rPh sb="249" eb="251">
      <t>ゲンカ</t>
    </rPh>
    <rPh sb="266" eb="268">
      <t>ウワマワ</t>
    </rPh>
    <rPh sb="269" eb="271">
      <t>ケッカ</t>
    </rPh>
    <rPh sb="276" eb="278">
      <t>コンゴ</t>
    </rPh>
    <rPh sb="279" eb="281">
      <t>ヒキツヅ</t>
    </rPh>
    <rPh sb="282" eb="284">
      <t>ケイエイ</t>
    </rPh>
    <rPh sb="285" eb="288">
      <t>コウリツカ</t>
    </rPh>
    <rPh sb="289" eb="290">
      <t>ツト</t>
    </rPh>
    <rPh sb="302" eb="304">
      <t>ゾウカ</t>
    </rPh>
    <rPh sb="310" eb="31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</si>
</sst>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0.12</c:v>
                </c:pt>
                <c:pt idx="1">
                  <c:v>1.45</c:v>
                </c:pt>
                <c:pt idx="2">
                  <c:v>0.49</c:v>
                </c:pt>
                <c:pt idx="3">
                  <c:v>0.32</c:v>
                </c:pt>
                <c:pt idx="4">
                  <c:v>0.44</c:v>
                </c:pt>
              </c:numCache>
            </c:numRef>
          </c:val>
          <c:extLst>
            <c:ext xmlns:c16="http://schemas.microsoft.com/office/drawing/2014/chart" uri="{C3380CC4-5D6E-409C-BE32-E72D297353CC}">
              <c16:uniqueId val="{00000000-2C55-4999-B589-415FDAF425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2C55-4999-B589-415FDAF425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44.08</c:v>
                </c:pt>
                <c:pt idx="1">
                  <c:v>42.78</c:v>
                </c:pt>
                <c:pt idx="2">
                  <c:v>43.11</c:v>
                </c:pt>
                <c:pt idx="3">
                  <c:v>57.71</c:v>
                </c:pt>
                <c:pt idx="4">
                  <c:v>55.11</c:v>
                </c:pt>
              </c:numCache>
            </c:numRef>
          </c:val>
          <c:extLst>
            <c:ext xmlns:c16="http://schemas.microsoft.com/office/drawing/2014/chart" uri="{C3380CC4-5D6E-409C-BE32-E72D297353CC}">
              <c16:uniqueId val="{00000000-DD93-4531-92A5-10AB09A202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D93-4531-92A5-10AB09A202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85.59</c:v>
                </c:pt>
                <c:pt idx="1">
                  <c:v>85.14</c:v>
                </c:pt>
                <c:pt idx="2">
                  <c:v>81.39</c:v>
                </c:pt>
                <c:pt idx="3">
                  <c:v>83.24</c:v>
                </c:pt>
                <c:pt idx="4">
                  <c:v>86.06</c:v>
                </c:pt>
              </c:numCache>
            </c:numRef>
          </c:val>
          <c:extLst>
            <c:ext xmlns:c16="http://schemas.microsoft.com/office/drawing/2014/chart" uri="{C3380CC4-5D6E-409C-BE32-E72D297353CC}">
              <c16:uniqueId val="{00000000-B448-4165-8ADA-7D652A380F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448-4165-8ADA-7D652A380F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93.65</c:v>
                </c:pt>
                <c:pt idx="1">
                  <c:v>89.45</c:v>
                </c:pt>
                <c:pt idx="2">
                  <c:v>102.67</c:v>
                </c:pt>
                <c:pt idx="3">
                  <c:v>104.76</c:v>
                </c:pt>
                <c:pt idx="4">
                  <c:v>106.18</c:v>
                </c:pt>
              </c:numCache>
            </c:numRef>
          </c:val>
          <c:extLst>
            <c:ext xmlns:c16="http://schemas.microsoft.com/office/drawing/2014/chart" uri="{C3380CC4-5D6E-409C-BE32-E72D297353CC}">
              <c16:uniqueId val="{00000000-F620-4049-B96C-A9ED3A9FA4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F620-4049-B96C-A9ED3A9FA4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52.7</c:v>
                </c:pt>
                <c:pt idx="1">
                  <c:v>50.97</c:v>
                </c:pt>
                <c:pt idx="2">
                  <c:v>52.87</c:v>
                </c:pt>
                <c:pt idx="3">
                  <c:v>53.47</c:v>
                </c:pt>
                <c:pt idx="4">
                  <c:v>53.9</c:v>
                </c:pt>
              </c:numCache>
            </c:numRef>
          </c:val>
          <c:extLst>
            <c:ext xmlns:c16="http://schemas.microsoft.com/office/drawing/2014/chart" uri="{C3380CC4-5D6E-409C-BE32-E72D297353CC}">
              <c16:uniqueId val="{00000000-D0CC-4D84-9F1B-18E1462685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0CC-4D84-9F1B-18E1462685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12.23</c:v>
                </c:pt>
                <c:pt idx="1">
                  <c:v>14.9</c:v>
                </c:pt>
                <c:pt idx="2">
                  <c:v>16.39</c:v>
                </c:pt>
                <c:pt idx="3">
                  <c:v>19.55</c:v>
                </c:pt>
                <c:pt idx="4">
                  <c:v>22.23</c:v>
                </c:pt>
              </c:numCache>
            </c:numRef>
          </c:val>
          <c:extLst>
            <c:ext xmlns:c16="http://schemas.microsoft.com/office/drawing/2014/chart" uri="{C3380CC4-5D6E-409C-BE32-E72D297353CC}">
              <c16:uniqueId val="{00000000-9439-4CF5-953E-A9C3FFD2D7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439-4CF5-953E-A9C3FFD2D7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DA-4949-9EE3-836C160C2B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00DA-4949-9EE3-836C160C2B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345.4</c:v>
                </c:pt>
                <c:pt idx="1">
                  <c:v>280.48</c:v>
                </c:pt>
                <c:pt idx="2">
                  <c:v>340.36</c:v>
                </c:pt>
                <c:pt idx="3">
                  <c:v>350.33</c:v>
                </c:pt>
                <c:pt idx="4">
                  <c:v>343.53</c:v>
                </c:pt>
              </c:numCache>
            </c:numRef>
          </c:val>
          <c:extLst>
            <c:ext xmlns:c16="http://schemas.microsoft.com/office/drawing/2014/chart" uri="{C3380CC4-5D6E-409C-BE32-E72D297353CC}">
              <c16:uniqueId val="{00000000-0047-46CD-B436-CB42C812FF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047-46CD-B436-CB42C812FF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775.33</c:v>
                </c:pt>
                <c:pt idx="1">
                  <c:v>863.94</c:v>
                </c:pt>
                <c:pt idx="2">
                  <c:v>698.86</c:v>
                </c:pt>
                <c:pt idx="3">
                  <c:v>661.28</c:v>
                </c:pt>
                <c:pt idx="4">
                  <c:v>662.14</c:v>
                </c:pt>
              </c:numCache>
            </c:numRef>
          </c:val>
          <c:extLst>
            <c:ext xmlns:c16="http://schemas.microsoft.com/office/drawing/2014/chart" uri="{C3380CC4-5D6E-409C-BE32-E72D297353CC}">
              <c16:uniqueId val="{00000000-F0B6-4551-993D-74DC6883C0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F0B6-4551-993D-74DC6883C0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82.05</c:v>
                </c:pt>
                <c:pt idx="1">
                  <c:v>79.11</c:v>
                </c:pt>
                <c:pt idx="2">
                  <c:v>95.74</c:v>
                </c:pt>
                <c:pt idx="3">
                  <c:v>98.57</c:v>
                </c:pt>
                <c:pt idx="4">
                  <c:v>100.22</c:v>
                </c:pt>
              </c:numCache>
            </c:numRef>
          </c:val>
          <c:extLst>
            <c:ext xmlns:c16="http://schemas.microsoft.com/office/drawing/2014/chart" uri="{C3380CC4-5D6E-409C-BE32-E72D297353CC}">
              <c16:uniqueId val="{00000000-5876-4746-9EA7-1300B8B4D0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876-4746-9EA7-1300B8B4D0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114.03</c:v>
                </c:pt>
                <c:pt idx="1">
                  <c:v>118.93</c:v>
                </c:pt>
                <c:pt idx="2">
                  <c:v>122.17</c:v>
                </c:pt>
                <c:pt idx="3">
                  <c:v>122.97</c:v>
                </c:pt>
                <c:pt idx="4">
                  <c:v>121.51</c:v>
                </c:pt>
              </c:numCache>
            </c:numRef>
          </c:val>
          <c:extLst>
            <c:ext xmlns:c16="http://schemas.microsoft.com/office/drawing/2014/chart" uri="{C3380CC4-5D6E-409C-BE32-E72D297353CC}">
              <c16:uniqueId val="{00000000-4E15-40FF-9FA3-055BB1AD37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E15-40FF-9FA3-055BB1AD37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高知県　いの町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21866</v>
      </c>
      <c r="AM8" s="58"/>
      <c r="AN8" s="58"/>
      <c r="AO8" s="58"/>
      <c r="AP8" s="58"/>
      <c r="AQ8" s="58"/>
      <c r="AR8" s="58"/>
      <c r="AS8" s="58"/>
      <c r="AT8" s="55">
        <f>データ!$S$6</f>
        <v>470.97</v>
      </c>
      <c r="AU8" s="56"/>
      <c r="AV8" s="56"/>
      <c r="AW8" s="56"/>
      <c r="AX8" s="56"/>
      <c r="AY8" s="56"/>
      <c r="AZ8" s="56"/>
      <c r="BA8" s="56"/>
      <c r="BB8" s="45">
        <f>データ!$T$6</f>
        <v>46.43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61.92</v>
      </c>
      <c r="J10" s="56"/>
      <c r="K10" s="56"/>
      <c r="L10" s="56"/>
      <c r="M10" s="56"/>
      <c r="N10" s="56"/>
      <c r="O10" s="57"/>
      <c r="P10" s="45">
        <f>データ!$P$6</f>
        <v>92.85</v>
      </c>
      <c r="Q10" s="45"/>
      <c r="R10" s="45"/>
      <c r="S10" s="45"/>
      <c r="T10" s="45"/>
      <c r="U10" s="45"/>
      <c r="V10" s="45"/>
      <c r="W10" s="58">
        <f>データ!$Q$6</f>
        <v>2414</v>
      </c>
      <c r="X10" s="58"/>
      <c r="Y10" s="58"/>
      <c r="Z10" s="58"/>
      <c r="AA10" s="58"/>
      <c r="AB10" s="58"/>
      <c r="AC10" s="58"/>
      <c r="AD10" s="2"/>
      <c r="AE10" s="2"/>
      <c r="AF10" s="2"/>
      <c r="AG10" s="2"/>
      <c r="AH10" s="2"/>
      <c r="AI10" s="2"/>
      <c r="AJ10" s="2"/>
      <c r="AK10" s="2"/>
      <c r="AL10" s="58">
        <f>データ!$U$6</f>
        <v>20148</v>
      </c>
      <c r="AM10" s="58"/>
      <c r="AN10" s="58"/>
      <c r="AO10" s="58"/>
      <c r="AP10" s="58"/>
      <c r="AQ10" s="58"/>
      <c r="AR10" s="58"/>
      <c r="AS10" s="58"/>
      <c r="AT10" s="55">
        <f>データ!$V$6</f>
        <v>25.17</v>
      </c>
      <c r="AU10" s="56"/>
      <c r="AV10" s="56"/>
      <c r="AW10" s="56"/>
      <c r="AX10" s="56"/>
      <c r="AY10" s="56"/>
      <c r="AZ10" s="56"/>
      <c r="BA10" s="56"/>
      <c r="BB10" s="45">
        <f>データ!$W$6</f>
        <v>800.48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2jqFYqOJWhItnKXIUnuYZiDPBR6Tg4QSJUSGKWkyaAIMu5IzgoZ3dncyuLPdXY70Q/yFil30dN7ODRB29LgTQ==" saltValue="10RaUi+YmEZ8Ig9ROnzi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393860</v>
      </c>
      <c r="D6" s="20">
        <f t="shared" si="3"/>
        <v>46</v>
      </c>
      <c r="E6" s="20">
        <f t="shared" si="3"/>
        <v>1</v>
      </c>
      <c r="F6" s="20">
        <f t="shared" si="3"/>
        <v>0</v>
      </c>
      <c r="G6" s="20">
        <f t="shared" si="3"/>
        <v>1</v>
      </c>
      <c r="H6" s="20" t="str">
        <f t="shared" si="3"/>
        <v>高知県　いの町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61.92</v>
      </c>
      <c r="P6" s="21">
        <f t="shared" si="3"/>
        <v>92.85</v>
      </c>
      <c r="Q6" s="21">
        <f t="shared" si="3"/>
        <v>2414</v>
      </c>
      <c r="R6" s="21">
        <f t="shared" si="3"/>
        <v>21866</v>
      </c>
      <c r="S6" s="21">
        <f t="shared" si="3"/>
        <v>470.97</v>
      </c>
      <c r="T6" s="21">
        <f t="shared" si="3"/>
        <v>46.43</v>
      </c>
      <c r="U6" s="21">
        <f t="shared" si="3"/>
        <v>20148</v>
      </c>
      <c r="V6" s="21">
        <f t="shared" si="3"/>
        <v>25.17</v>
      </c>
      <c r="W6" s="21">
        <f t="shared" si="3"/>
        <v>800.48</v>
      </c>
      <c r="X6" s="22">
        <f>IF(X7="",NA(),X7)</f>
        <v>93.65</v>
      </c>
      <c r="Y6" s="22">
        <f t="shared" ref="Y6:AG6" si="4">IF(Y7="",NA(),Y7)</f>
        <v>89.45</v>
      </c>
      <c r="Z6" s="22">
        <f t="shared" si="4"/>
        <v>102.67</v>
      </c>
      <c r="AA6" s="22">
        <f t="shared" si="4"/>
        <v>104.76</v>
      </c>
      <c r="AB6" s="22">
        <f t="shared" si="4"/>
        <v>106.18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345.4</v>
      </c>
      <c r="AU6" s="22">
        <f t="shared" ref="AU6:BC6" si="6">IF(AU7="",NA(),AU7)</f>
        <v>280.48</v>
      </c>
      <c r="AV6" s="22">
        <f t="shared" si="6"/>
        <v>340.36</v>
      </c>
      <c r="AW6" s="22">
        <f t="shared" si="6"/>
        <v>350.33</v>
      </c>
      <c r="AX6" s="22">
        <f t="shared" si="6"/>
        <v>343.53</v>
      </c>
      <c r="AY6" s="22">
        <f t="shared" si="6"/>
        <v>359.47</v>
      </c>
      <c r="AZ6" s="22">
        <f t="shared" si="6"/>
        <v>369.69</v>
      </c>
      <c r="BA6" s="22">
        <f t="shared" si="6"/>
        <v>379.08</v>
      </c>
      <c r="BB6" s="22">
        <f t="shared" si="6"/>
        <v>367.55</v>
      </c>
      <c r="BC6" s="22">
        <f t="shared" si="6"/>
        <v>378.56</v>
      </c>
      <c r="BD6" s="21" t="str">
        <f>IF(BD7="","",IF(BD7="-","【-】","【"&amp;SUBSTITUTE(TEXT(BD7,"#,##0.00"),"-","△")&amp;"】"))</f>
        <v>【261.51】</v>
      </c>
      <c r="BE6" s="22">
        <f>IF(BE7="",NA(),BE7)</f>
        <v>775.33</v>
      </c>
      <c r="BF6" s="22">
        <f t="shared" ref="BF6:BN6" si="7">IF(BF7="",NA(),BF7)</f>
        <v>863.94</v>
      </c>
      <c r="BG6" s="22">
        <f t="shared" si="7"/>
        <v>698.86</v>
      </c>
      <c r="BH6" s="22">
        <f t="shared" si="7"/>
        <v>661.28</v>
      </c>
      <c r="BI6" s="22">
        <f t="shared" si="7"/>
        <v>662.14</v>
      </c>
      <c r="BJ6" s="22">
        <f t="shared" si="7"/>
        <v>401.79</v>
      </c>
      <c r="BK6" s="22">
        <f t="shared" si="7"/>
        <v>402.99</v>
      </c>
      <c r="BL6" s="22">
        <f t="shared" si="7"/>
        <v>398.98</v>
      </c>
      <c r="BM6" s="22">
        <f t="shared" si="7"/>
        <v>418.68</v>
      </c>
      <c r="BN6" s="22">
        <f t="shared" si="7"/>
        <v>395.68</v>
      </c>
      <c r="BO6" s="21" t="str">
        <f>IF(BO7="","",IF(BO7="-","【-】","【"&amp;SUBSTITUTE(TEXT(BO7,"#,##0.00"),"-","△")&amp;"】"))</f>
        <v>【265.16】</v>
      </c>
      <c r="BP6" s="22">
        <f>IF(BP7="",NA(),BP7)</f>
        <v>82.05</v>
      </c>
      <c r="BQ6" s="22">
        <f t="shared" ref="BQ6:BY6" si="8">IF(BQ7="",NA(),BQ7)</f>
        <v>79.11</v>
      </c>
      <c r="BR6" s="22">
        <f t="shared" si="8"/>
        <v>95.74</v>
      </c>
      <c r="BS6" s="22">
        <f t="shared" si="8"/>
        <v>98.57</v>
      </c>
      <c r="BT6" s="22">
        <f t="shared" si="8"/>
        <v>100.22</v>
      </c>
      <c r="BU6" s="22">
        <f t="shared" si="8"/>
        <v>100.12</v>
      </c>
      <c r="BV6" s="22">
        <f t="shared" si="8"/>
        <v>98.66</v>
      </c>
      <c r="BW6" s="22">
        <f t="shared" si="8"/>
        <v>98.64</v>
      </c>
      <c r="BX6" s="22">
        <f t="shared" si="8"/>
        <v>94.78</v>
      </c>
      <c r="BY6" s="22">
        <f t="shared" si="8"/>
        <v>97.59</v>
      </c>
      <c r="BZ6" s="21" t="str">
        <f>IF(BZ7="","",IF(BZ7="-","【-】","【"&amp;SUBSTITUTE(TEXT(BZ7,"#,##0.00"),"-","△")&amp;"】"))</f>
        <v>【102.35】</v>
      </c>
      <c r="CA6" s="22">
        <f>IF(CA7="",NA(),CA7)</f>
        <v>114.03</v>
      </c>
      <c r="CB6" s="22">
        <f t="shared" ref="CB6:CJ6" si="9">IF(CB7="",NA(),CB7)</f>
        <v>118.93</v>
      </c>
      <c r="CC6" s="22">
        <f t="shared" si="9"/>
        <v>122.17</v>
      </c>
      <c r="CD6" s="22">
        <f t="shared" si="9"/>
        <v>122.97</v>
      </c>
      <c r="CE6" s="22">
        <f t="shared" si="9"/>
        <v>121.51</v>
      </c>
      <c r="CF6" s="22">
        <f t="shared" si="9"/>
        <v>174.97</v>
      </c>
      <c r="CG6" s="22">
        <f t="shared" si="9"/>
        <v>178.59</v>
      </c>
      <c r="CH6" s="22">
        <f t="shared" si="9"/>
        <v>178.92</v>
      </c>
      <c r="CI6" s="22">
        <f t="shared" si="9"/>
        <v>181.3</v>
      </c>
      <c r="CJ6" s="22">
        <f t="shared" si="9"/>
        <v>181.71</v>
      </c>
      <c r="CK6" s="21" t="str">
        <f>IF(CK7="","",IF(CK7="-","【-】","【"&amp;SUBSTITUTE(TEXT(CK7,"#,##0.00"),"-","△")&amp;"】"))</f>
        <v>【167.74】</v>
      </c>
      <c r="CL6" s="22">
        <f>IF(CL7="",NA(),CL7)</f>
        <v>44.08</v>
      </c>
      <c r="CM6" s="22">
        <f t="shared" ref="CM6:CU6" si="10">IF(CM7="",NA(),CM7)</f>
        <v>42.78</v>
      </c>
      <c r="CN6" s="22">
        <f t="shared" si="10"/>
        <v>43.11</v>
      </c>
      <c r="CO6" s="22">
        <f t="shared" si="10"/>
        <v>57.71</v>
      </c>
      <c r="CP6" s="22">
        <f t="shared" si="10"/>
        <v>55.11</v>
      </c>
      <c r="CQ6" s="22">
        <f t="shared" si="10"/>
        <v>55.63</v>
      </c>
      <c r="CR6" s="22">
        <f t="shared" si="10"/>
        <v>55.03</v>
      </c>
      <c r="CS6" s="22">
        <f t="shared" si="10"/>
        <v>55.14</v>
      </c>
      <c r="CT6" s="22">
        <f t="shared" si="10"/>
        <v>55.89</v>
      </c>
      <c r="CU6" s="22">
        <f t="shared" si="10"/>
        <v>55.72</v>
      </c>
      <c r="CV6" s="21" t="str">
        <f>IF(CV7="","",IF(CV7="-","【-】","【"&amp;SUBSTITUTE(TEXT(CV7,"#,##0.00"),"-","△")&amp;"】"))</f>
        <v>【60.29】</v>
      </c>
      <c r="CW6" s="22">
        <f>IF(CW7="",NA(),CW7)</f>
        <v>85.59</v>
      </c>
      <c r="CX6" s="22">
        <f t="shared" ref="CX6:DF6" si="11">IF(CX7="",NA(),CX7)</f>
        <v>85.14</v>
      </c>
      <c r="CY6" s="22">
        <f t="shared" si="11"/>
        <v>81.39</v>
      </c>
      <c r="CZ6" s="22">
        <f t="shared" si="11"/>
        <v>83.24</v>
      </c>
      <c r="DA6" s="22">
        <f t="shared" si="11"/>
        <v>86.06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52.7</v>
      </c>
      <c r="DI6" s="22">
        <f t="shared" ref="DI6:DQ6" si="12">IF(DI7="",NA(),DI7)</f>
        <v>50.97</v>
      </c>
      <c r="DJ6" s="22">
        <f t="shared" si="12"/>
        <v>52.87</v>
      </c>
      <c r="DK6" s="22">
        <f t="shared" si="12"/>
        <v>53.47</v>
      </c>
      <c r="DL6" s="22">
        <f t="shared" si="12"/>
        <v>53.9</v>
      </c>
      <c r="DM6" s="22">
        <f t="shared" si="12"/>
        <v>48.05</v>
      </c>
      <c r="DN6" s="22">
        <f t="shared" si="12"/>
        <v>48.87</v>
      </c>
      <c r="DO6" s="22">
        <f t="shared" si="12"/>
        <v>49.92</v>
      </c>
      <c r="DP6" s="22">
        <f t="shared" si="12"/>
        <v>50.63</v>
      </c>
      <c r="DQ6" s="22">
        <f t="shared" si="12"/>
        <v>51.29</v>
      </c>
      <c r="DR6" s="21" t="str">
        <f>IF(DR7="","",IF(DR7="-","【-】","【"&amp;SUBSTITUTE(TEXT(DR7,"#,##0.00"),"-","△")&amp;"】"))</f>
        <v>【50.88】</v>
      </c>
      <c r="DS6" s="22">
        <f>IF(DS7="",NA(),DS7)</f>
        <v>12.23</v>
      </c>
      <c r="DT6" s="22">
        <f t="shared" ref="DT6:EB6" si="13">IF(DT7="",NA(),DT7)</f>
        <v>14.9</v>
      </c>
      <c r="DU6" s="22">
        <f t="shared" si="13"/>
        <v>16.39</v>
      </c>
      <c r="DV6" s="22">
        <f t="shared" si="13"/>
        <v>19.55</v>
      </c>
      <c r="DW6" s="22">
        <f t="shared" si="13"/>
        <v>22.23</v>
      </c>
      <c r="DX6" s="22">
        <f t="shared" si="13"/>
        <v>13.39</v>
      </c>
      <c r="DY6" s="22">
        <f t="shared" si="13"/>
        <v>14.85</v>
      </c>
      <c r="DZ6" s="22">
        <f t="shared" si="13"/>
        <v>16.88</v>
      </c>
      <c r="EA6" s="22">
        <f t="shared" si="13"/>
        <v>18.28</v>
      </c>
      <c r="EB6" s="22">
        <f t="shared" si="13"/>
        <v>19.61</v>
      </c>
      <c r="EC6" s="21" t="str">
        <f>IF(EC7="","",IF(EC7="-","【-】","【"&amp;SUBSTITUTE(TEXT(EC7,"#,##0.00"),"-","△")&amp;"】"))</f>
        <v>【22.30】</v>
      </c>
      <c r="ED6" s="22">
        <f>IF(ED7="",NA(),ED7)</f>
        <v>0.12</v>
      </c>
      <c r="EE6" s="22">
        <f t="shared" ref="EE6:EM6" si="14">IF(EE7="",NA(),EE7)</f>
        <v>1.45</v>
      </c>
      <c r="EF6" s="22">
        <f t="shared" si="14"/>
        <v>0.49</v>
      </c>
      <c r="EG6" s="22">
        <f t="shared" si="14"/>
        <v>0.32</v>
      </c>
      <c r="EH6" s="22">
        <f t="shared" si="14"/>
        <v>0.44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393860</v>
      </c>
      <c r="D7" s="24">
        <v>46</v>
      </c>
      <c r="E7" s="24">
        <v>1</v>
      </c>
      <c r="F7" s="24">
        <v>0</v>
      </c>
      <c r="G7" s="24">
        <v>1</v>
      </c>
      <c r="H7" s="24" t="s">
        <v>93</v>
      </c>
      <c r="I7" s="24" t="s">
        <v>94</v>
      </c>
      <c r="J7" s="24" t="s">
        <v>95</v>
      </c>
      <c r="K7" s="24" t="s">
        <v>96</v>
      </c>
      <c r="L7" s="24" t="s">
        <v>97</v>
      </c>
      <c r="M7" s="24" t="s">
        <v>98</v>
      </c>
      <c r="N7" s="25" t="s">
        <v>99</v>
      </c>
      <c r="O7" s="25">
        <v>61.92</v>
      </c>
      <c r="P7" s="25">
        <v>92.85</v>
      </c>
      <c r="Q7" s="25">
        <v>2414</v>
      </c>
      <c r="R7" s="25">
        <v>21866</v>
      </c>
      <c r="S7" s="25">
        <v>470.97</v>
      </c>
      <c r="T7" s="25">
        <v>46.43</v>
      </c>
      <c r="U7" s="25">
        <v>20148</v>
      </c>
      <c r="V7" s="25">
        <v>25.17</v>
      </c>
      <c r="W7" s="25">
        <v>800.48</v>
      </c>
      <c r="X7" s="25">
        <v>93.65</v>
      </c>
      <c r="Y7" s="25">
        <v>89.45</v>
      </c>
      <c r="Z7" s="25">
        <v>102.67</v>
      </c>
      <c r="AA7" s="25">
        <v>104.76</v>
      </c>
      <c r="AB7" s="25">
        <v>106.18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345.4</v>
      </c>
      <c r="AU7" s="25">
        <v>280.48</v>
      </c>
      <c r="AV7" s="25">
        <v>340.36</v>
      </c>
      <c r="AW7" s="25">
        <v>350.33</v>
      </c>
      <c r="AX7" s="25">
        <v>343.53</v>
      </c>
      <c r="AY7" s="25">
        <v>359.47</v>
      </c>
      <c r="AZ7" s="25">
        <v>369.69</v>
      </c>
      <c r="BA7" s="25">
        <v>379.08</v>
      </c>
      <c r="BB7" s="25">
        <v>367.55</v>
      </c>
      <c r="BC7" s="25">
        <v>378.56</v>
      </c>
      <c r="BD7" s="25">
        <v>261.51</v>
      </c>
      <c r="BE7" s="25">
        <v>775.33</v>
      </c>
      <c r="BF7" s="25">
        <v>863.94</v>
      </c>
      <c r="BG7" s="25">
        <v>698.86</v>
      </c>
      <c r="BH7" s="25">
        <v>661.28</v>
      </c>
      <c r="BI7" s="25">
        <v>662.14</v>
      </c>
      <c r="BJ7" s="25">
        <v>401.79</v>
      </c>
      <c r="BK7" s="25">
        <v>402.99</v>
      </c>
      <c r="BL7" s="25">
        <v>398.98</v>
      </c>
      <c r="BM7" s="25">
        <v>418.68</v>
      </c>
      <c r="BN7" s="25">
        <v>395.68</v>
      </c>
      <c r="BO7" s="25">
        <v>265.16000000000003</v>
      </c>
      <c r="BP7" s="25">
        <v>82.05</v>
      </c>
      <c r="BQ7" s="25">
        <v>79.11</v>
      </c>
      <c r="BR7" s="25">
        <v>95.74</v>
      </c>
      <c r="BS7" s="25">
        <v>98.57</v>
      </c>
      <c r="BT7" s="25">
        <v>100.22</v>
      </c>
      <c r="BU7" s="25">
        <v>100.12</v>
      </c>
      <c r="BV7" s="25">
        <v>98.66</v>
      </c>
      <c r="BW7" s="25">
        <v>98.64</v>
      </c>
      <c r="BX7" s="25">
        <v>94.78</v>
      </c>
      <c r="BY7" s="25">
        <v>97.59</v>
      </c>
      <c r="BZ7" s="25">
        <v>102.35</v>
      </c>
      <c r="CA7" s="25">
        <v>114.03</v>
      </c>
      <c r="CB7" s="25">
        <v>118.93</v>
      </c>
      <c r="CC7" s="25">
        <v>122.17</v>
      </c>
      <c r="CD7" s="25">
        <v>122.97</v>
      </c>
      <c r="CE7" s="25">
        <v>121.51</v>
      </c>
      <c r="CF7" s="25">
        <v>174.97</v>
      </c>
      <c r="CG7" s="25">
        <v>178.59</v>
      </c>
      <c r="CH7" s="25">
        <v>178.92</v>
      </c>
      <c r="CI7" s="25">
        <v>181.3</v>
      </c>
      <c r="CJ7" s="25">
        <v>181.71</v>
      </c>
      <c r="CK7" s="25">
        <v>167.74</v>
      </c>
      <c r="CL7" s="25">
        <v>44.08</v>
      </c>
      <c r="CM7" s="25">
        <v>42.78</v>
      </c>
      <c r="CN7" s="25">
        <v>43.11</v>
      </c>
      <c r="CO7" s="25">
        <v>57.71</v>
      </c>
      <c r="CP7" s="25">
        <v>55.11</v>
      </c>
      <c r="CQ7" s="25">
        <v>55.63</v>
      </c>
      <c r="CR7" s="25">
        <v>55.03</v>
      </c>
      <c r="CS7" s="25">
        <v>55.14</v>
      </c>
      <c r="CT7" s="25">
        <v>55.89</v>
      </c>
      <c r="CU7" s="25">
        <v>55.72</v>
      </c>
      <c r="CV7" s="25">
        <v>60.29</v>
      </c>
      <c r="CW7" s="25">
        <v>85.59</v>
      </c>
      <c r="CX7" s="25">
        <v>85.14</v>
      </c>
      <c r="CY7" s="25">
        <v>81.39</v>
      </c>
      <c r="CZ7" s="25">
        <v>83.24</v>
      </c>
      <c r="DA7" s="25">
        <v>86.06</v>
      </c>
      <c r="DB7" s="25">
        <v>82.04</v>
      </c>
      <c r="DC7" s="25">
        <v>81.900000000000006</v>
      </c>
      <c r="DD7" s="25">
        <v>81.39</v>
      </c>
      <c r="DE7" s="25">
        <v>81.27</v>
      </c>
      <c r="DF7" s="25">
        <v>81.260000000000005</v>
      </c>
      <c r="DG7" s="25">
        <v>90.12</v>
      </c>
      <c r="DH7" s="25">
        <v>52.7</v>
      </c>
      <c r="DI7" s="25">
        <v>50.97</v>
      </c>
      <c r="DJ7" s="25">
        <v>52.87</v>
      </c>
      <c r="DK7" s="25">
        <v>53.47</v>
      </c>
      <c r="DL7" s="25">
        <v>53.9</v>
      </c>
      <c r="DM7" s="25">
        <v>48.05</v>
      </c>
      <c r="DN7" s="25">
        <v>48.87</v>
      </c>
      <c r="DO7" s="25">
        <v>49.92</v>
      </c>
      <c r="DP7" s="25">
        <v>50.63</v>
      </c>
      <c r="DQ7" s="25">
        <v>51.29</v>
      </c>
      <c r="DR7" s="25">
        <v>50.88</v>
      </c>
      <c r="DS7" s="25">
        <v>12.23</v>
      </c>
      <c r="DT7" s="25">
        <v>14.9</v>
      </c>
      <c r="DU7" s="25">
        <v>16.39</v>
      </c>
      <c r="DV7" s="25">
        <v>19.55</v>
      </c>
      <c r="DW7" s="25">
        <v>22.23</v>
      </c>
      <c r="DX7" s="25">
        <v>13.39</v>
      </c>
      <c r="DY7" s="25">
        <v>14.85</v>
      </c>
      <c r="DZ7" s="25">
        <v>16.88</v>
      </c>
      <c r="EA7" s="25">
        <v>18.28</v>
      </c>
      <c r="EB7" s="25">
        <v>19.61</v>
      </c>
      <c r="EC7" s="25">
        <v>22.3</v>
      </c>
      <c r="ED7" s="25">
        <v>0.12</v>
      </c>
      <c r="EE7" s="25">
        <v>1.45</v>
      </c>
      <c r="EF7" s="25">
        <v>0.49</v>
      </c>
      <c r="EG7" s="25">
        <v>0.32</v>
      </c>
      <c r="EH7" s="25">
        <v>0.44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2023-01-11T00:31:40Z</cp:lastPrinted>
  <dcterms:created xsi:type="dcterms:W3CDTF">2022-12-01T01:04:50Z</dcterms:created>
  <dcterms:modified xsi:type="dcterms:W3CDTF">2023-01-11T00:34:13Z</dcterms:modified>
  <cp:category/>
</cp:coreProperties>
</file>